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биржа график 2023 январь" sheetId="1" r:id="rId1"/>
  </sheets>
  <definedNames>
    <definedName name="_xlnm.Print_Area" localSheetId="0">'биржа график 2023 январь'!$A$1:$Y$13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13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12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15"/>
  <c r="E12" l="1"/>
  <c r="C16"/>
  <c r="C17" s="1"/>
  <c r="H10"/>
  <c r="J10" s="1"/>
  <c r="K10" s="1"/>
  <c r="L10" s="1"/>
  <c r="M10" s="1"/>
  <c r="O10" s="1"/>
  <c r="P10" s="1"/>
  <c r="Q10" s="1"/>
  <c r="R10" s="1"/>
  <c r="T10" s="1"/>
  <c r="U10" s="1"/>
  <c r="V10" s="1"/>
  <c r="W10" s="1"/>
  <c r="Y10" s="1"/>
  <c r="G10"/>
  <c r="E13" l="1"/>
  <c r="Z13" s="1"/>
  <c r="E11"/>
  <c r="Z11" s="1"/>
  <c r="Z12"/>
</calcChain>
</file>

<file path=xl/sharedStrings.xml><?xml version="1.0" encoding="utf-8"?>
<sst xmlns="http://schemas.openxmlformats.org/spreadsheetml/2006/main" count="15" uniqueCount="15">
  <si>
    <t>№</t>
  </si>
  <si>
    <t>Шу жумладан</t>
  </si>
  <si>
    <t>ГРАФИГИ</t>
  </si>
  <si>
    <t>Махсулот
номи</t>
  </si>
  <si>
    <t xml:space="preserve"> "ТАСДИҚЛАЙМАН"</t>
  </si>
  <si>
    <t>Пахта ёғи</t>
  </si>
  <si>
    <t>Пахта шроти</t>
  </si>
  <si>
    <t>Пахта шелухаси</t>
  </si>
  <si>
    <t>"IDEAL-OIL TRADE" МЧЖ раҳбари</t>
  </si>
  <si>
    <t>__________________ Б.Тошпўлатов</t>
  </si>
  <si>
    <t>"___"____________________</t>
  </si>
  <si>
    <t xml:space="preserve">2022 йил 1 февраль
холатига 
мавжуд
қолдиқ  (тонна)
</t>
  </si>
  <si>
    <t>2023 йил февраль ойида ишлаб чиқариш режаси (тонна)</t>
  </si>
  <si>
    <t>февраль ойида 
биржа савдолари орқали сотиладиган маҳсулот хажми (тонна)</t>
  </si>
  <si>
    <t xml:space="preserve">Наманган вилояти "IDEAL-OIL TRADE" МЧЖ томонидан ишлаб чиқарилган Ўсимлик ёғи, Шрот, Шелуха маҳсулотини 2023 йилнинг февраль ойида Ўзбекистон Республикаси товар-хомашё биржа савдоларига қўйиш хажмлари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</si>
</sst>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16" fontId="7" fillId="0" borderId="4" xfId="0" applyNumberFormat="1" applyFont="1" applyBorder="1" applyAlignment="1">
      <alignment horizontal="center" vertical="center" textRotation="90"/>
    </xf>
    <xf numFmtId="164" fontId="6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abSelected="1" view="pageBreakPreview" topLeftCell="D10" zoomScale="90" zoomScaleNormal="90" zoomScaleSheetLayoutView="90" workbookViewId="0">
      <selection activeCell="F13" sqref="F13:Y13"/>
    </sheetView>
  </sheetViews>
  <sheetFormatPr defaultRowHeight="15.75"/>
  <cols>
    <col min="1" max="1" width="4.5703125" customWidth="1"/>
    <col min="2" max="2" width="11.85546875" customWidth="1"/>
    <col min="3" max="3" width="13.85546875" style="1" customWidth="1"/>
    <col min="4" max="4" width="19.28515625" style="2" customWidth="1"/>
    <col min="5" max="5" width="22.5703125" style="2" customWidth="1"/>
    <col min="6" max="7" width="7.7109375" style="2" customWidth="1"/>
    <col min="8" max="8" width="7.5703125" style="2" customWidth="1"/>
    <col min="9" max="9" width="7.42578125" style="2" customWidth="1"/>
    <col min="10" max="10" width="7.5703125" style="2" customWidth="1"/>
    <col min="11" max="11" width="7.7109375" style="2" customWidth="1"/>
    <col min="12" max="13" width="7" style="2" customWidth="1"/>
    <col min="14" max="14" width="7.140625" style="2" customWidth="1"/>
    <col min="15" max="15" width="7.42578125" style="2" customWidth="1"/>
    <col min="16" max="16" width="7.5703125" style="2" customWidth="1"/>
    <col min="17" max="17" width="7.140625" style="2" customWidth="1"/>
    <col min="18" max="19" width="7" style="2" customWidth="1"/>
    <col min="20" max="20" width="7.28515625" style="3" customWidth="1"/>
    <col min="21" max="22" width="7.85546875" style="3" customWidth="1"/>
    <col min="23" max="23" width="9.7109375" style="2" customWidth="1"/>
    <col min="24" max="24" width="7.85546875" customWidth="1"/>
    <col min="25" max="25" width="8" customWidth="1"/>
  </cols>
  <sheetData>
    <row r="1" spans="1:26" ht="21.6" customHeight="1">
      <c r="U1" s="20" t="s">
        <v>4</v>
      </c>
      <c r="V1" s="20"/>
      <c r="W1" s="20"/>
      <c r="X1" s="20"/>
      <c r="Y1" s="20"/>
    </row>
    <row r="2" spans="1:26" ht="22.15" customHeight="1">
      <c r="U2" s="20" t="s">
        <v>8</v>
      </c>
      <c r="V2" s="20"/>
      <c r="W2" s="20"/>
      <c r="X2" s="20"/>
      <c r="Y2" s="20"/>
    </row>
    <row r="3" spans="1:26" ht="23.25" customHeight="1">
      <c r="U3" s="29" t="s">
        <v>9</v>
      </c>
      <c r="V3" s="29"/>
      <c r="W3" s="29"/>
      <c r="X3" s="29"/>
      <c r="Y3" s="29"/>
    </row>
    <row r="4" spans="1:26" ht="32.25" customHeight="1">
      <c r="U4" s="20" t="s">
        <v>10</v>
      </c>
      <c r="V4" s="20"/>
      <c r="W4" s="20"/>
      <c r="X4" s="20"/>
      <c r="Y4" s="20"/>
    </row>
    <row r="5" spans="1:26" s="4" customFormat="1" ht="36" customHeight="1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6" s="4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6" s="4" customFormat="1">
      <c r="A7" s="21" t="s">
        <v>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6" s="4" customFormat="1" ht="16.5" thickBot="1"/>
    <row r="9" spans="1:26" s="6" customFormat="1" ht="27.75" customHeight="1">
      <c r="A9" s="22" t="s">
        <v>0</v>
      </c>
      <c r="B9" s="24" t="s">
        <v>3</v>
      </c>
      <c r="C9" s="24" t="s">
        <v>12</v>
      </c>
      <c r="D9" s="24" t="s">
        <v>11</v>
      </c>
      <c r="E9" s="24" t="s">
        <v>13</v>
      </c>
      <c r="F9" s="26" t="s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8"/>
    </row>
    <row r="10" spans="1:26" s="6" customFormat="1" ht="104.25" customHeight="1" thickBot="1">
      <c r="A10" s="23"/>
      <c r="B10" s="25"/>
      <c r="C10" s="25"/>
      <c r="D10" s="25"/>
      <c r="E10" s="25"/>
      <c r="F10" s="18">
        <v>44958</v>
      </c>
      <c r="G10" s="18">
        <f>+F10+1</f>
        <v>44959</v>
      </c>
      <c r="H10" s="18">
        <f t="shared" ref="H10:Y10" si="0">+G10+1</f>
        <v>44960</v>
      </c>
      <c r="I10" s="18">
        <v>44963</v>
      </c>
      <c r="J10" s="18">
        <f t="shared" si="0"/>
        <v>44964</v>
      </c>
      <c r="K10" s="18">
        <f t="shared" si="0"/>
        <v>44965</v>
      </c>
      <c r="L10" s="18">
        <f t="shared" si="0"/>
        <v>44966</v>
      </c>
      <c r="M10" s="18">
        <f t="shared" si="0"/>
        <v>44967</v>
      </c>
      <c r="N10" s="18">
        <v>44970</v>
      </c>
      <c r="O10" s="18">
        <f t="shared" si="0"/>
        <v>44971</v>
      </c>
      <c r="P10" s="18">
        <f t="shared" si="0"/>
        <v>44972</v>
      </c>
      <c r="Q10" s="18">
        <f t="shared" si="0"/>
        <v>44973</v>
      </c>
      <c r="R10" s="18">
        <f t="shared" si="0"/>
        <v>44974</v>
      </c>
      <c r="S10" s="18">
        <v>44977</v>
      </c>
      <c r="T10" s="18">
        <f t="shared" si="0"/>
        <v>44978</v>
      </c>
      <c r="U10" s="18">
        <f t="shared" si="0"/>
        <v>44979</v>
      </c>
      <c r="V10" s="18">
        <f t="shared" si="0"/>
        <v>44980</v>
      </c>
      <c r="W10" s="18">
        <f t="shared" si="0"/>
        <v>44981</v>
      </c>
      <c r="X10" s="18">
        <v>44984</v>
      </c>
      <c r="Y10" s="18">
        <f t="shared" si="0"/>
        <v>44985</v>
      </c>
    </row>
    <row r="11" spans="1:26" s="8" customFormat="1" ht="58.5" customHeight="1">
      <c r="A11" s="14">
        <v>1</v>
      </c>
      <c r="B11" s="15" t="s">
        <v>5</v>
      </c>
      <c r="C11" s="17">
        <v>121.4</v>
      </c>
      <c r="D11" s="17"/>
      <c r="E11" s="16">
        <f>SUM(F11:Y11)</f>
        <v>120.99999999999996</v>
      </c>
      <c r="F11" s="16">
        <f>121/20</f>
        <v>6.05</v>
      </c>
      <c r="G11" s="16">
        <f t="shared" ref="G11:Y11" si="1">121/20</f>
        <v>6.05</v>
      </c>
      <c r="H11" s="16">
        <f t="shared" si="1"/>
        <v>6.05</v>
      </c>
      <c r="I11" s="16">
        <f t="shared" si="1"/>
        <v>6.05</v>
      </c>
      <c r="J11" s="16">
        <f t="shared" si="1"/>
        <v>6.05</v>
      </c>
      <c r="K11" s="16">
        <f t="shared" si="1"/>
        <v>6.05</v>
      </c>
      <c r="L11" s="16">
        <f t="shared" si="1"/>
        <v>6.05</v>
      </c>
      <c r="M11" s="16">
        <f t="shared" si="1"/>
        <v>6.05</v>
      </c>
      <c r="N11" s="16">
        <f t="shared" si="1"/>
        <v>6.05</v>
      </c>
      <c r="O11" s="16">
        <f t="shared" si="1"/>
        <v>6.05</v>
      </c>
      <c r="P11" s="16">
        <f t="shared" si="1"/>
        <v>6.05</v>
      </c>
      <c r="Q11" s="16">
        <f t="shared" si="1"/>
        <v>6.05</v>
      </c>
      <c r="R11" s="16">
        <f t="shared" si="1"/>
        <v>6.05</v>
      </c>
      <c r="S11" s="16">
        <f t="shared" si="1"/>
        <v>6.05</v>
      </c>
      <c r="T11" s="16">
        <f t="shared" si="1"/>
        <v>6.05</v>
      </c>
      <c r="U11" s="16">
        <f t="shared" si="1"/>
        <v>6.05</v>
      </c>
      <c r="V11" s="16">
        <f t="shared" si="1"/>
        <v>6.05</v>
      </c>
      <c r="W11" s="16">
        <f t="shared" si="1"/>
        <v>6.05</v>
      </c>
      <c r="X11" s="16">
        <f t="shared" si="1"/>
        <v>6.05</v>
      </c>
      <c r="Y11" s="16">
        <f t="shared" si="1"/>
        <v>6.05</v>
      </c>
      <c r="Z11" s="8">
        <f>+C11-E11</f>
        <v>0.40000000000004832</v>
      </c>
    </row>
    <row r="12" spans="1:26" s="8" customFormat="1" ht="58.5" customHeight="1">
      <c r="A12" s="11">
        <v>2</v>
      </c>
      <c r="B12" s="9" t="s">
        <v>6</v>
      </c>
      <c r="C12" s="10">
        <f>5100*44.8%</f>
        <v>2284.7999999999997</v>
      </c>
      <c r="D12" s="10"/>
      <c r="E12" s="19">
        <f>SUM(F12:Y12)</f>
        <v>2284.8000000000002</v>
      </c>
      <c r="F12" s="16">
        <f>2284.8/20</f>
        <v>114.24000000000001</v>
      </c>
      <c r="G12" s="16">
        <f t="shared" ref="G12:Y12" si="2">2284.8/20</f>
        <v>114.24000000000001</v>
      </c>
      <c r="H12" s="16">
        <f t="shared" si="2"/>
        <v>114.24000000000001</v>
      </c>
      <c r="I12" s="16">
        <f t="shared" si="2"/>
        <v>114.24000000000001</v>
      </c>
      <c r="J12" s="16">
        <f t="shared" si="2"/>
        <v>114.24000000000001</v>
      </c>
      <c r="K12" s="16">
        <f t="shared" si="2"/>
        <v>114.24000000000001</v>
      </c>
      <c r="L12" s="16">
        <f t="shared" si="2"/>
        <v>114.24000000000001</v>
      </c>
      <c r="M12" s="16">
        <f t="shared" si="2"/>
        <v>114.24000000000001</v>
      </c>
      <c r="N12" s="16">
        <f t="shared" si="2"/>
        <v>114.24000000000001</v>
      </c>
      <c r="O12" s="16">
        <f t="shared" si="2"/>
        <v>114.24000000000001</v>
      </c>
      <c r="P12" s="16">
        <f t="shared" si="2"/>
        <v>114.24000000000001</v>
      </c>
      <c r="Q12" s="16">
        <f t="shared" si="2"/>
        <v>114.24000000000001</v>
      </c>
      <c r="R12" s="16">
        <f t="shared" si="2"/>
        <v>114.24000000000001</v>
      </c>
      <c r="S12" s="16">
        <f t="shared" si="2"/>
        <v>114.24000000000001</v>
      </c>
      <c r="T12" s="16">
        <f t="shared" si="2"/>
        <v>114.24000000000001</v>
      </c>
      <c r="U12" s="16">
        <f t="shared" si="2"/>
        <v>114.24000000000001</v>
      </c>
      <c r="V12" s="16">
        <f t="shared" si="2"/>
        <v>114.24000000000001</v>
      </c>
      <c r="W12" s="16">
        <f t="shared" si="2"/>
        <v>114.24000000000001</v>
      </c>
      <c r="X12" s="16">
        <f t="shared" si="2"/>
        <v>114.24000000000001</v>
      </c>
      <c r="Y12" s="16">
        <f t="shared" si="2"/>
        <v>114.24000000000001</v>
      </c>
      <c r="Z12" s="8">
        <f t="shared" ref="Z12:Z13" si="3">+C12-E12</f>
        <v>0</v>
      </c>
    </row>
    <row r="13" spans="1:26" s="8" customFormat="1" ht="58.5" customHeight="1" thickBot="1">
      <c r="A13" s="12">
        <v>3</v>
      </c>
      <c r="B13" s="13" t="s">
        <v>7</v>
      </c>
      <c r="C13" s="7">
        <f>5100*31.7%</f>
        <v>1616.7</v>
      </c>
      <c r="D13" s="10"/>
      <c r="E13" s="15">
        <f>SUM(F13:Y13)</f>
        <v>1616.7000000000005</v>
      </c>
      <c r="F13" s="16">
        <f>1616.7/20</f>
        <v>80.835000000000008</v>
      </c>
      <c r="G13" s="16">
        <f t="shared" ref="G13:Y13" si="4">1616.7/20</f>
        <v>80.835000000000008</v>
      </c>
      <c r="H13" s="16">
        <f t="shared" si="4"/>
        <v>80.835000000000008</v>
      </c>
      <c r="I13" s="16">
        <f t="shared" si="4"/>
        <v>80.835000000000008</v>
      </c>
      <c r="J13" s="16">
        <f t="shared" si="4"/>
        <v>80.835000000000008</v>
      </c>
      <c r="K13" s="16">
        <f t="shared" si="4"/>
        <v>80.835000000000008</v>
      </c>
      <c r="L13" s="16">
        <f t="shared" si="4"/>
        <v>80.835000000000008</v>
      </c>
      <c r="M13" s="16">
        <f t="shared" si="4"/>
        <v>80.835000000000008</v>
      </c>
      <c r="N13" s="16">
        <f t="shared" si="4"/>
        <v>80.835000000000008</v>
      </c>
      <c r="O13" s="16">
        <f t="shared" si="4"/>
        <v>80.835000000000008</v>
      </c>
      <c r="P13" s="16">
        <f t="shared" si="4"/>
        <v>80.835000000000008</v>
      </c>
      <c r="Q13" s="16">
        <f t="shared" si="4"/>
        <v>80.835000000000008</v>
      </c>
      <c r="R13" s="16">
        <f t="shared" si="4"/>
        <v>80.835000000000008</v>
      </c>
      <c r="S13" s="16">
        <f t="shared" si="4"/>
        <v>80.835000000000008</v>
      </c>
      <c r="T13" s="16">
        <f t="shared" si="4"/>
        <v>80.835000000000008</v>
      </c>
      <c r="U13" s="16">
        <f t="shared" si="4"/>
        <v>80.835000000000008</v>
      </c>
      <c r="V13" s="16">
        <f t="shared" si="4"/>
        <v>80.835000000000008</v>
      </c>
      <c r="W13" s="16">
        <f t="shared" si="4"/>
        <v>80.835000000000008</v>
      </c>
      <c r="X13" s="16">
        <f t="shared" si="4"/>
        <v>80.835000000000008</v>
      </c>
      <c r="Y13" s="16">
        <f t="shared" si="4"/>
        <v>80.835000000000008</v>
      </c>
      <c r="Z13" s="8">
        <f t="shared" si="3"/>
        <v>0</v>
      </c>
    </row>
    <row r="14" spans="1:26" s="4" customFormat="1"/>
    <row r="15" spans="1:26" s="4" customFormat="1">
      <c r="C15" s="4">
        <f>5100/18.65</f>
        <v>273.45844504021449</v>
      </c>
    </row>
    <row r="16" spans="1:26" s="4" customFormat="1">
      <c r="C16" s="4">
        <f>+C15*88.8%</f>
        <v>242.83109919571046</v>
      </c>
    </row>
    <row r="17" spans="3:3">
      <c r="C17" s="1">
        <f>+C16/2</f>
        <v>121.41554959785523</v>
      </c>
    </row>
  </sheetData>
  <mergeCells count="12">
    <mergeCell ref="U4:Y4"/>
    <mergeCell ref="U1:Y1"/>
    <mergeCell ref="A5:Y5"/>
    <mergeCell ref="A7:Y7"/>
    <mergeCell ref="A9:A10"/>
    <mergeCell ref="B9:B10"/>
    <mergeCell ref="C9:C10"/>
    <mergeCell ref="D9:D10"/>
    <mergeCell ref="E9:E10"/>
    <mergeCell ref="F9:Y9"/>
    <mergeCell ref="U2:Y2"/>
    <mergeCell ref="U3:Y3"/>
  </mergeCells>
  <printOptions horizontalCentered="1"/>
  <pageMargins left="0.15748031496062992" right="0.15748031496062992" top="0.43307086614173229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биржа график 2023 январь</vt:lpstr>
      <vt:lpstr>'биржа график 2023 январь'!Область_печати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Обиджон Б. Соатов</dc:creator>
  <cp:lastModifiedBy>user</cp:lastModifiedBy>
  <cp:lastPrinted>2023-01-05T06:02:47Z</cp:lastPrinted>
  <dcterms:created xsi:type="dcterms:W3CDTF">2020-12-17T04:53:32Z</dcterms:created>
  <dcterms:modified xsi:type="dcterms:W3CDTF">2023-02-09T10:04:09Z</dcterms:modified>
</cp:coreProperties>
</file>